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edata\Honda CB500\"/>
    </mc:Choice>
  </mc:AlternateContent>
  <xr:revisionPtr revIDLastSave="0" documentId="13_ncr:1_{05B89A3A-898A-4595-B478-5D216D8AEB56}" xr6:coauthVersionLast="44" xr6:coauthVersionMax="44" xr10:uidLastSave="{00000000-0000-0000-0000-000000000000}"/>
  <bookViews>
    <workbookView xWindow="2010" yWindow="300" windowWidth="25965" windowHeight="16395" xr2:uid="{63C0F22B-1B0E-43B7-BE84-2CCA9AA14C9D}"/>
  </bookViews>
  <sheets>
    <sheet name="Sheet1" sheetId="1" r:id="rId1"/>
  </sheets>
  <definedNames>
    <definedName name="_xlnm.Print_Area" localSheetId="0">Sheet1!$A$1:$L$64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C53" i="1"/>
  <c r="C54" i="1"/>
  <c r="C55" i="1"/>
  <c r="C56" i="1"/>
  <c r="C57" i="1"/>
  <c r="C58" i="1"/>
  <c r="C59" i="1"/>
  <c r="C60" i="1"/>
  <c r="C61" i="1"/>
  <c r="C51" i="1"/>
  <c r="C25" i="1"/>
  <c r="C26" i="1" s="1"/>
  <c r="C27" i="1" s="1"/>
  <c r="C6" i="1"/>
  <c r="C5" i="1"/>
  <c r="C11" i="1" s="1"/>
  <c r="C35" i="1" l="1"/>
  <c r="C37" i="1"/>
  <c r="C39" i="1"/>
  <c r="C36" i="1"/>
  <c r="C16" i="1"/>
  <c r="C40" i="1" s="1"/>
  <c r="C18" i="1"/>
  <c r="C42" i="1" s="1"/>
  <c r="C10" i="1"/>
  <c r="C34" i="1" s="1"/>
  <c r="C9" i="1"/>
  <c r="C33" i="1" s="1"/>
  <c r="C17" i="1"/>
  <c r="C41" i="1" s="1"/>
  <c r="C13" i="1"/>
  <c r="C12" i="1"/>
  <c r="C15" i="1"/>
  <c r="C14" i="1"/>
  <c r="C38" i="1" s="1"/>
  <c r="C19" i="1"/>
  <c r="C43" i="1" s="1"/>
</calcChain>
</file>

<file path=xl/sharedStrings.xml><?xml version="1.0" encoding="utf-8"?>
<sst xmlns="http://schemas.openxmlformats.org/spreadsheetml/2006/main" count="62" uniqueCount="35">
  <si>
    <t>Petrol</t>
  </si>
  <si>
    <t>Ethanol</t>
  </si>
  <si>
    <t>https://en.wikipedia.org/wiki/Gasoline_gallon_equivalent</t>
  </si>
  <si>
    <t>kcal/l</t>
  </si>
  <si>
    <t>j/cal</t>
  </si>
  <si>
    <t>kj/l</t>
  </si>
  <si>
    <t>E0</t>
  </si>
  <si>
    <t>E10</t>
  </si>
  <si>
    <t>E20</t>
  </si>
  <si>
    <t>E30</t>
  </si>
  <si>
    <t>E40</t>
  </si>
  <si>
    <t>E50</t>
  </si>
  <si>
    <t>E60</t>
  </si>
  <si>
    <t>E70</t>
  </si>
  <si>
    <t>E80</t>
  </si>
  <si>
    <t>E90</t>
  </si>
  <si>
    <t>E100</t>
  </si>
  <si>
    <t>Type</t>
  </si>
  <si>
    <t>Mix</t>
  </si>
  <si>
    <t>%Eth</t>
  </si>
  <si>
    <t xml:space="preserve">CB500 average energy consumption/km: </t>
  </si>
  <si>
    <t>5 years of statistics</t>
  </si>
  <si>
    <t>km/l</t>
  </si>
  <si>
    <t>l/100km</t>
  </si>
  <si>
    <t>l/km</t>
  </si>
  <si>
    <t>DK method</t>
  </si>
  <si>
    <t>DE method</t>
  </si>
  <si>
    <t>Normalised DE method</t>
  </si>
  <si>
    <t>Assuming E0 petrol:</t>
  </si>
  <si>
    <t>kj/km</t>
  </si>
  <si>
    <t>Impact on mpg using Ethanol-diluted petrol</t>
  </si>
  <si>
    <t>Energy needed to move bike 1 km</t>
  </si>
  <si>
    <t>For those so inclined, here's the other method to describe economy; km/l</t>
  </si>
  <si>
    <t>increases, more fuel will be needed to produce the required energy:</t>
  </si>
  <si>
    <r>
      <t xml:space="preserve">Now, let's vary the content of ethanol in the fuel - </t>
    </r>
    <r>
      <rPr>
        <i/>
        <sz val="11"/>
        <color theme="1"/>
        <rFont val="Calibri"/>
        <family val="2"/>
        <scheme val="minor"/>
      </rPr>
      <t>way</t>
    </r>
    <r>
      <rPr>
        <sz val="11"/>
        <color theme="1"/>
        <rFont val="Calibri"/>
        <family val="2"/>
        <scheme val="minor"/>
      </rPr>
      <t xml:space="preserve"> past usable too, to get a graph. As the percentage of ethanol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</si>
</sst>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2" borderId="1" xfId="0" applyFont="1" applyFill="1" applyBorder="1"/>
    <xf numFmtId="0" fontId="0" fillId="0" borderId="1" xfId="0" applyFont="1" applyBorder="1"/>
    <xf numFmtId="165" fontId="0" fillId="0" borderId="0" xfId="0" applyNumberFormat="1"/>
    <xf numFmtId="166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2" fontId="0" fillId="0" borderId="0" xfId="0" applyNumberFormat="1" applyBorder="1"/>
    <xf numFmtId="165" fontId="0" fillId="0" borderId="0" xfId="0" applyNumberFormat="1" applyBorder="1"/>
    <xf numFmtId="0" fontId="0" fillId="0" borderId="8" xfId="0" applyBorder="1"/>
    <xf numFmtId="0" fontId="0" fillId="0" borderId="9" xfId="0" applyBorder="1"/>
    <xf numFmtId="2" fontId="0" fillId="0" borderId="9" xfId="0" applyNumberFormat="1" applyBorder="1"/>
    <xf numFmtId="0" fontId="0" fillId="0" borderId="10" xfId="0" applyBorder="1"/>
    <xf numFmtId="0" fontId="3" fillId="0" borderId="0" xfId="0" applyFont="1"/>
    <xf numFmtId="2" fontId="3" fillId="0" borderId="0" xfId="0" applyNumberFormat="1" applyFont="1"/>
    <xf numFmtId="0" fontId="3" fillId="0" borderId="3" xfId="0" applyFont="1" applyBorder="1"/>
    <xf numFmtId="166" fontId="0" fillId="0" borderId="0" xfId="0" applyNumberFormat="1" applyBorder="1"/>
    <xf numFmtId="0" fontId="4" fillId="2" borderId="1" xfId="0" applyFont="1" applyFill="1" applyBorder="1"/>
    <xf numFmtId="0" fontId="4" fillId="0" borderId="1" xfId="0" applyFont="1" applyBorder="1"/>
    <xf numFmtId="0" fontId="4" fillId="2" borderId="2" xfId="0" applyFont="1" applyFill="1" applyBorder="1"/>
    <xf numFmtId="0" fontId="4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5">
    <dxf>
      <font>
        <b/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</dxf>
    <dxf>
      <numFmt numFmtId="166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5" formatCode="0.00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Fuel energy content</a:t>
            </a:r>
          </a:p>
        </c:rich>
      </c:tx>
      <c:layout>
        <c:manualLayout>
          <c:xMode val="edge"/>
          <c:yMode val="edge"/>
          <c:x val="0.32356233595800526"/>
          <c:y val="3.3126293995859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%Eth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Sheet1!$A$9:$A$19</c:f>
              <c:strCache>
                <c:ptCount val="11"/>
                <c:pt idx="0">
                  <c:v>E0</c:v>
                </c:pt>
                <c:pt idx="1">
                  <c:v>E10</c:v>
                </c:pt>
                <c:pt idx="2">
                  <c:v>E20</c:v>
                </c:pt>
                <c:pt idx="3">
                  <c:v>E30</c:v>
                </c:pt>
                <c:pt idx="4">
                  <c:v>E40</c:v>
                </c:pt>
                <c:pt idx="5">
                  <c:v>E50</c:v>
                </c:pt>
                <c:pt idx="6">
                  <c:v>E60</c:v>
                </c:pt>
                <c:pt idx="7">
                  <c:v>E70</c:v>
                </c:pt>
                <c:pt idx="8">
                  <c:v>E80</c:v>
                </c:pt>
                <c:pt idx="9">
                  <c:v>E90</c:v>
                </c:pt>
                <c:pt idx="10">
                  <c:v>E100</c:v>
                </c:pt>
              </c:strCache>
            </c:strRef>
          </c:cat>
          <c:val>
            <c:numRef>
              <c:f>Sheet1!$B$9:$B$19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5-4C0F-AD2C-1E7F4F9988BC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kj/l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Sheet1!$A$9:$A$19</c:f>
              <c:strCache>
                <c:ptCount val="11"/>
                <c:pt idx="0">
                  <c:v>E0</c:v>
                </c:pt>
                <c:pt idx="1">
                  <c:v>E10</c:v>
                </c:pt>
                <c:pt idx="2">
                  <c:v>E20</c:v>
                </c:pt>
                <c:pt idx="3">
                  <c:v>E30</c:v>
                </c:pt>
                <c:pt idx="4">
                  <c:v>E40</c:v>
                </c:pt>
                <c:pt idx="5">
                  <c:v>E50</c:v>
                </c:pt>
                <c:pt idx="6">
                  <c:v>E60</c:v>
                </c:pt>
                <c:pt idx="7">
                  <c:v>E70</c:v>
                </c:pt>
                <c:pt idx="8">
                  <c:v>E80</c:v>
                </c:pt>
                <c:pt idx="9">
                  <c:v>E90</c:v>
                </c:pt>
                <c:pt idx="10">
                  <c:v>E100</c:v>
                </c:pt>
              </c:strCache>
            </c:strRef>
          </c:cat>
          <c:val>
            <c:numRef>
              <c:f>Sheet1!$C$9:$C$19</c:f>
              <c:numCache>
                <c:formatCode>0.00</c:formatCode>
                <c:ptCount val="11"/>
                <c:pt idx="0">
                  <c:v>31796.078000000001</c:v>
                </c:pt>
                <c:pt idx="1">
                  <c:v>30736.222690000002</c:v>
                </c:pt>
                <c:pt idx="2">
                  <c:v>29676.367380000003</c:v>
                </c:pt>
                <c:pt idx="3">
                  <c:v>28616.512070000001</c:v>
                </c:pt>
                <c:pt idx="4">
                  <c:v>27556.656759999998</c:v>
                </c:pt>
                <c:pt idx="5">
                  <c:v>26496.801449999999</c:v>
                </c:pt>
                <c:pt idx="6">
                  <c:v>25436.94614</c:v>
                </c:pt>
                <c:pt idx="7">
                  <c:v>24377.090830000001</c:v>
                </c:pt>
                <c:pt idx="8">
                  <c:v>23317.235520000002</c:v>
                </c:pt>
                <c:pt idx="9">
                  <c:v>22257.380209999999</c:v>
                </c:pt>
                <c:pt idx="10">
                  <c:v>21197.5249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5-4C0F-AD2C-1E7F4F998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2029168"/>
        <c:axId val="1031860784"/>
      </c:lineChart>
      <c:catAx>
        <c:axId val="103202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Fuel</a:t>
                </a:r>
                <a:r>
                  <a:rPr lang="da-DK" baseline="0"/>
                  <a:t> mix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1860784"/>
        <c:crosses val="autoZero"/>
        <c:auto val="1"/>
        <c:lblAlgn val="ctr"/>
        <c:lblOffset val="100"/>
        <c:noMultiLvlLbl val="0"/>
      </c:catAx>
      <c:valAx>
        <c:axId val="1031860784"/>
        <c:scaling>
          <c:orientation val="minMax"/>
          <c:max val="32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Energy content kj/liter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202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l/km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Sheet1!$B$33:$B$43</c:f>
              <c:strCache>
                <c:ptCount val="11"/>
                <c:pt idx="0">
                  <c:v>E0</c:v>
                </c:pt>
                <c:pt idx="1">
                  <c:v>E10</c:v>
                </c:pt>
                <c:pt idx="2">
                  <c:v>E20</c:v>
                </c:pt>
                <c:pt idx="3">
                  <c:v>E30</c:v>
                </c:pt>
                <c:pt idx="4">
                  <c:v>E40</c:v>
                </c:pt>
                <c:pt idx="5">
                  <c:v>E50</c:v>
                </c:pt>
                <c:pt idx="6">
                  <c:v>E60</c:v>
                </c:pt>
                <c:pt idx="7">
                  <c:v>E70</c:v>
                </c:pt>
                <c:pt idx="8">
                  <c:v>E80</c:v>
                </c:pt>
                <c:pt idx="9">
                  <c:v>E90</c:v>
                </c:pt>
                <c:pt idx="10">
                  <c:v>E100</c:v>
                </c:pt>
              </c:strCache>
            </c:strRef>
          </c:cat>
          <c:val>
            <c:numRef>
              <c:f>Sheet1!$C$33:$C$43</c:f>
              <c:numCache>
                <c:formatCode>0.0000</c:formatCode>
                <c:ptCount val="11"/>
                <c:pt idx="0">
                  <c:v>4.7619047619047616E-2</c:v>
                </c:pt>
                <c:pt idx="1">
                  <c:v>4.9261061375429287E-2</c:v>
                </c:pt>
                <c:pt idx="2">
                  <c:v>5.1020360173912642E-2</c:v>
                </c:pt>
                <c:pt idx="3">
                  <c:v>5.2909975495170555E-2</c:v>
                </c:pt>
                <c:pt idx="4">
                  <c:v>5.4944943632594438E-2</c:v>
                </c:pt>
                <c:pt idx="5">
                  <c:v>5.7142706648501997E-2</c:v>
                </c:pt>
                <c:pt idx="6">
                  <c:v>5.952361356774695E-2</c:v>
                </c:pt>
                <c:pt idx="7">
                  <c:v>6.2111552315242055E-2</c:v>
                </c:pt>
                <c:pt idx="8">
                  <c:v>6.4934753996984645E-2</c:v>
                </c:pt>
                <c:pt idx="9">
                  <c:v>6.8026826971337995E-2</c:v>
                </c:pt>
                <c:pt idx="10">
                  <c:v>7.142810113556948E-2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8-48BF-BEE1-36E7688EA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814720"/>
        <c:axId val="979399552"/>
      </c:lineChart>
      <c:catAx>
        <c:axId val="10398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9399552"/>
        <c:crosses val="autoZero"/>
        <c:auto val="1"/>
        <c:lblAlgn val="ctr"/>
        <c:lblOffset val="100"/>
        <c:noMultiLvlLbl val="0"/>
      </c:catAx>
      <c:valAx>
        <c:axId val="979399552"/>
        <c:scaling>
          <c:orientation val="minMax"/>
          <c:min val="4.5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98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Sheet1!$C$50</c:f>
              <c:strCache>
                <c:ptCount val="1"/>
                <c:pt idx="0">
                  <c:v>km/l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Sheet1!$B$51:$B$61</c:f>
              <c:strCache>
                <c:ptCount val="11"/>
                <c:pt idx="0">
                  <c:v>E0</c:v>
                </c:pt>
                <c:pt idx="1">
                  <c:v>E10</c:v>
                </c:pt>
                <c:pt idx="2">
                  <c:v>E20</c:v>
                </c:pt>
                <c:pt idx="3">
                  <c:v>E30</c:v>
                </c:pt>
                <c:pt idx="4">
                  <c:v>E40</c:v>
                </c:pt>
                <c:pt idx="5">
                  <c:v>E50</c:v>
                </c:pt>
                <c:pt idx="6">
                  <c:v>E60</c:v>
                </c:pt>
                <c:pt idx="7">
                  <c:v>E70</c:v>
                </c:pt>
                <c:pt idx="8">
                  <c:v>E80</c:v>
                </c:pt>
                <c:pt idx="9">
                  <c:v>E90</c:v>
                </c:pt>
                <c:pt idx="10">
                  <c:v>E100</c:v>
                </c:pt>
              </c:strCache>
            </c:strRef>
          </c:cat>
          <c:val>
            <c:numRef>
              <c:f>Sheet1!$C$51:$C$61</c:f>
              <c:numCache>
                <c:formatCode>0.0</c:formatCode>
                <c:ptCount val="11"/>
                <c:pt idx="0">
                  <c:v>21</c:v>
                </c:pt>
                <c:pt idx="1">
                  <c:v>20.300009217803531</c:v>
                </c:pt>
                <c:pt idx="2">
                  <c:v>19.600018435607058</c:v>
                </c:pt>
                <c:pt idx="3">
                  <c:v>18.900027653410586</c:v>
                </c:pt>
                <c:pt idx="4">
                  <c:v>18.200036871214117</c:v>
                </c:pt>
                <c:pt idx="5">
                  <c:v>17.500046089017648</c:v>
                </c:pt>
                <c:pt idx="6">
                  <c:v>16.800055306821175</c:v>
                </c:pt>
                <c:pt idx="7">
                  <c:v>16.100064524624702</c:v>
                </c:pt>
                <c:pt idx="8">
                  <c:v>15.400073742428233</c:v>
                </c:pt>
                <c:pt idx="9">
                  <c:v>14.700082960231761</c:v>
                </c:pt>
                <c:pt idx="10">
                  <c:v>14.000092178035292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B-46FA-8484-BD7627390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8288464"/>
        <c:axId val="1030938880"/>
      </c:lineChart>
      <c:catAx>
        <c:axId val="10282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0938880"/>
        <c:crosses val="autoZero"/>
        <c:auto val="1"/>
        <c:lblAlgn val="ctr"/>
        <c:lblOffset val="100"/>
        <c:noMultiLvlLbl val="0"/>
      </c:catAx>
      <c:valAx>
        <c:axId val="1030938880"/>
        <c:scaling>
          <c:orientation val="minMax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828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200026</xdr:colOff>
      <xdr:row>1</xdr:row>
      <xdr:rowOff>9525</xdr:rowOff>
    </xdr:from>
    <xdr:to>
      <xdr:col>11</xdr:col>
      <xdr:colOff>595313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5FEFC-CA7A-41CB-8F38-489FF8191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31</xdr:row>
      <xdr:rowOff>0</xdr:rowOff>
    </xdr:from>
    <xdr:to>
      <xdr:col>12</xdr:col>
      <xdr:colOff>9525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39C4BA-A097-47A8-8E4B-7D6D45387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161924</xdr:colOff>
      <xdr:row>48</xdr:row>
      <xdr:rowOff>180975</xdr:rowOff>
    </xdr:from>
    <xdr:to>
      <xdr:col>12</xdr:col>
      <xdr:colOff>9524</xdr:colOff>
      <xdr:row>63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54D597-8D96-40F1-A655-2D6B0736A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7ECD98-8BE8-4501-8B23-CE98125C22E9}" name="Table1" displayName="Table1" ref="A4:C6" totalsRowShown="0">
  <autoFilter ref="A4:C6" xr:uid="{8790455E-344B-4FAA-9589-2DA32D4D4418}"/>
  <tableColumns count="3">
    <tableColumn id="1" xr3:uid="{56C5676A-B426-496B-8665-A5B2989A2ED6}" name="Type"/>
    <tableColumn id="2" xr3:uid="{1444AA9B-9662-4B54-9447-01BFBD28118B}" name="kcal/l"/>
    <tableColumn id="3" xr3:uid="{397531E1-8143-4084-A580-5C1F7EFA9BB5}" name="kj/l" dataDxfId="0">
      <calculatedColumnFormula>B5*$C$2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6416C2-791D-44DF-A301-3AE3733E5CD7}" name="Table2" displayName="Table2" ref="A8:C19" totalsRowShown="0">
  <autoFilter ref="A8:C19" xr:uid="{B8C7DC87-5E8F-482C-966F-ACBFFC41BA68}"/>
  <tableColumns count="3">
    <tableColumn id="1" xr3:uid="{56B586E7-5500-4153-A02E-360BC2BB38F7}" name="Mix"/>
    <tableColumn id="2" xr3:uid="{8753C180-CAB5-4F8B-9CE9-62931C3684BD}" name="%Eth"/>
    <tableColumn id="3" xr3:uid="{FA3D4933-0582-4C5E-98FD-8C363042DD33}" name="kj/l" dataDxfId="4">
      <calculatedColumnFormula>$C$5*(1-$B9/100)+$C$6*($B9/100)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8AC7DC-B7FE-4AB8-9336-99896ADAC569}" name="Table3" displayName="Table3" ref="B32:C43" totalsRowShown="0">
  <autoFilter ref="B32:C43" xr:uid="{C0817EC4-DA5D-4E9A-8AEB-CB7AD9AF4CE7}"/>
  <tableColumns count="2">
    <tableColumn id="1" xr3:uid="{71D6E9B2-B9C8-4590-9896-C15B406E4B66}" name="Mix"/>
    <tableColumn id="2" xr3:uid="{16260FD4-955A-4417-A2D9-34E01332969B}" name="l/km" dataDxfId="3">
      <calculatedColumnFormula>$C$27/C9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179DB7-0C37-4AAE-8A3A-88FD0193F6B3}" name="Table4" displayName="Table4" ref="B50:C61" totalsRowShown="0">
  <autoFilter ref="B50:C61" xr:uid="{6B2084AE-B988-4F9D-9460-A2D509BF19CC}"/>
  <tableColumns count="2">
    <tableColumn id="1" xr3:uid="{C0A93E3C-D783-4898-B4B9-9D621662ADC3}" name="Mix" dataDxfId="2"/>
    <tableColumn id="2" xr3:uid="{A49B768E-3A5E-41A7-BF3B-B5FB351976B9}" name="km/l" dataDxfId="1">
      <calculatedColumnFormula>1/C33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C491-9D2C-447E-9176-44715C0345F2}">
  <sheetPr>
    <pageSetUpPr fitToPage="1"/>
  </sheetPr>
  <dimension ref="A1:L61"/>
  <sheetViews>
    <sheetView tabSelected="1" zoomScale="90" zoomScaleNormal="90" workbookViewId="0">
      <selection activeCell="F31" sqref="F31"/>
    </sheetView>
  </sheetViews>
  <sheetFormatPr defaultRowHeight="15" x14ac:dyDescent="0.25"/>
  <cols>
    <col min="1" max="1" width="11" customWidth="1"/>
    <col min="3" max="3" width="12.5703125" bestFit="1" customWidth="1"/>
    <col min="4" max="4" width="11" bestFit="1" customWidth="1"/>
  </cols>
  <sheetData>
    <row r="1" spans="1:12" ht="36" x14ac:dyDescent="0.55000000000000004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B2" s="17" t="s">
        <v>4</v>
      </c>
      <c r="C2" s="18">
        <v>4.1870000000000003</v>
      </c>
    </row>
    <row r="4" spans="1:12" x14ac:dyDescent="0.25">
      <c r="A4" t="s">
        <v>17</v>
      </c>
      <c r="B4" t="s">
        <v>3</v>
      </c>
      <c r="C4" t="s">
        <v>5</v>
      </c>
    </row>
    <row r="5" spans="1:12" x14ac:dyDescent="0.25">
      <c r="A5" t="s">
        <v>0</v>
      </c>
      <c r="B5" s="26">
        <v>7594</v>
      </c>
      <c r="C5" s="27">
        <f>B5*$C$2</f>
        <v>31796.078000000001</v>
      </c>
    </row>
    <row r="6" spans="1:12" x14ac:dyDescent="0.25">
      <c r="A6" t="s">
        <v>1</v>
      </c>
      <c r="B6" s="1">
        <v>5062.7</v>
      </c>
      <c r="C6" s="28">
        <f>B6*$C$2</f>
        <v>21197.5249</v>
      </c>
    </row>
    <row r="8" spans="1:12" x14ac:dyDescent="0.25">
      <c r="A8" t="s">
        <v>18</v>
      </c>
      <c r="B8" t="s">
        <v>19</v>
      </c>
      <c r="C8" t="s">
        <v>5</v>
      </c>
    </row>
    <row r="9" spans="1:12" x14ac:dyDescent="0.25">
      <c r="A9" t="s">
        <v>6</v>
      </c>
      <c r="B9">
        <v>0</v>
      </c>
      <c r="C9" s="1">
        <f t="shared" ref="C9:C19" si="0">$C$5*(1-$B9/100)+$C$6*($B9/100)</f>
        <v>31796.078000000001</v>
      </c>
    </row>
    <row r="10" spans="1:12" x14ac:dyDescent="0.25">
      <c r="A10" t="s">
        <v>7</v>
      </c>
      <c r="B10">
        <v>10</v>
      </c>
      <c r="C10" s="1">
        <f t="shared" si="0"/>
        <v>30736.222690000002</v>
      </c>
    </row>
    <row r="11" spans="1:12" x14ac:dyDescent="0.25">
      <c r="A11" t="s">
        <v>8</v>
      </c>
      <c r="B11">
        <v>20</v>
      </c>
      <c r="C11" s="1">
        <f t="shared" si="0"/>
        <v>29676.367380000003</v>
      </c>
    </row>
    <row r="12" spans="1:12" x14ac:dyDescent="0.25">
      <c r="A12" t="s">
        <v>9</v>
      </c>
      <c r="B12">
        <v>30</v>
      </c>
      <c r="C12" s="1">
        <f t="shared" si="0"/>
        <v>28616.512070000001</v>
      </c>
    </row>
    <row r="13" spans="1:12" x14ac:dyDescent="0.25">
      <c r="A13" t="s">
        <v>10</v>
      </c>
      <c r="B13">
        <v>40</v>
      </c>
      <c r="C13" s="1">
        <f t="shared" si="0"/>
        <v>27556.656759999998</v>
      </c>
    </row>
    <row r="14" spans="1:12" x14ac:dyDescent="0.25">
      <c r="A14" t="s">
        <v>11</v>
      </c>
      <c r="B14">
        <v>50</v>
      </c>
      <c r="C14" s="1">
        <f t="shared" si="0"/>
        <v>26496.801449999999</v>
      </c>
    </row>
    <row r="15" spans="1:12" x14ac:dyDescent="0.25">
      <c r="A15" t="s">
        <v>12</v>
      </c>
      <c r="B15">
        <v>60</v>
      </c>
      <c r="C15" s="1">
        <f t="shared" si="0"/>
        <v>25436.94614</v>
      </c>
    </row>
    <row r="16" spans="1:12" x14ac:dyDescent="0.25">
      <c r="A16" t="s">
        <v>13</v>
      </c>
      <c r="B16">
        <v>70</v>
      </c>
      <c r="C16" s="1">
        <f t="shared" si="0"/>
        <v>24377.090830000001</v>
      </c>
    </row>
    <row r="17" spans="1:12" x14ac:dyDescent="0.25">
      <c r="A17" t="s">
        <v>14</v>
      </c>
      <c r="B17">
        <v>80</v>
      </c>
      <c r="C17" s="1">
        <f t="shared" si="0"/>
        <v>23317.235520000002</v>
      </c>
    </row>
    <row r="18" spans="1:12" x14ac:dyDescent="0.25">
      <c r="A18" t="s">
        <v>15</v>
      </c>
      <c r="B18">
        <v>90</v>
      </c>
      <c r="C18" s="1">
        <f t="shared" si="0"/>
        <v>22257.380209999999</v>
      </c>
    </row>
    <row r="19" spans="1:12" x14ac:dyDescent="0.25">
      <c r="A19" t="s">
        <v>16</v>
      </c>
      <c r="B19">
        <v>100</v>
      </c>
      <c r="C19" s="1">
        <f t="shared" si="0"/>
        <v>21197.5249</v>
      </c>
    </row>
    <row r="21" spans="1:12" x14ac:dyDescent="0.25">
      <c r="A21" t="s">
        <v>2</v>
      </c>
    </row>
    <row r="23" spans="1:12" x14ac:dyDescent="0.25">
      <c r="A23" s="19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x14ac:dyDescent="0.25">
      <c r="A24" s="8" t="s">
        <v>21</v>
      </c>
      <c r="B24" s="9"/>
      <c r="C24" s="20">
        <v>21</v>
      </c>
      <c r="D24" s="9" t="s">
        <v>22</v>
      </c>
      <c r="E24" s="9" t="s">
        <v>25</v>
      </c>
      <c r="F24" s="9"/>
      <c r="G24" s="9"/>
      <c r="H24" s="9"/>
      <c r="I24" s="9"/>
      <c r="J24" s="9"/>
      <c r="K24" s="9"/>
      <c r="L24" s="10"/>
    </row>
    <row r="25" spans="1:12" x14ac:dyDescent="0.25">
      <c r="A25" s="8"/>
      <c r="B25" s="9"/>
      <c r="C25" s="11">
        <f>100/C24</f>
        <v>4.7619047619047619</v>
      </c>
      <c r="D25" s="9" t="s">
        <v>23</v>
      </c>
      <c r="E25" s="9" t="s">
        <v>26</v>
      </c>
      <c r="F25" s="9"/>
      <c r="G25" s="9"/>
      <c r="H25" s="9"/>
      <c r="I25" s="9"/>
      <c r="J25" s="9"/>
      <c r="K25" s="9"/>
      <c r="L25" s="10"/>
    </row>
    <row r="26" spans="1:12" x14ac:dyDescent="0.25">
      <c r="A26" s="8"/>
      <c r="B26" s="9"/>
      <c r="C26" s="12">
        <f>C25/100</f>
        <v>4.7619047619047616E-2</v>
      </c>
      <c r="D26" s="9" t="s">
        <v>24</v>
      </c>
      <c r="E26" s="9" t="s">
        <v>27</v>
      </c>
      <c r="F26" s="9"/>
      <c r="G26" s="9"/>
      <c r="H26" s="9"/>
      <c r="I26" s="9"/>
      <c r="J26" s="9"/>
      <c r="K26" s="9"/>
      <c r="L26" s="10"/>
    </row>
    <row r="27" spans="1:12" x14ac:dyDescent="0.25">
      <c r="A27" s="13" t="s">
        <v>28</v>
      </c>
      <c r="B27" s="14"/>
      <c r="C27" s="15">
        <f>C26*C5</f>
        <v>1514.0989523809524</v>
      </c>
      <c r="D27" s="14" t="s">
        <v>29</v>
      </c>
      <c r="E27" s="14" t="s">
        <v>31</v>
      </c>
      <c r="F27" s="14"/>
      <c r="G27" s="14"/>
      <c r="H27" s="14"/>
      <c r="I27" s="14"/>
      <c r="J27" s="14"/>
      <c r="K27" s="14"/>
      <c r="L27" s="16"/>
    </row>
    <row r="29" spans="1:12" x14ac:dyDescent="0.25">
      <c r="A29" t="s">
        <v>34</v>
      </c>
    </row>
    <row r="30" spans="1:12" x14ac:dyDescent="0.25">
      <c r="A30" t="s">
        <v>33</v>
      </c>
    </row>
    <row r="32" spans="1:12" x14ac:dyDescent="0.25">
      <c r="B32" t="s">
        <v>18</v>
      </c>
      <c r="C32" t="s">
        <v>24</v>
      </c>
    </row>
    <row r="33" spans="1:3" x14ac:dyDescent="0.25">
      <c r="B33" t="s">
        <v>6</v>
      </c>
      <c r="C33" s="4">
        <f t="shared" ref="C33:C43" si="1">$C$27/C9</f>
        <v>4.7619047619047616E-2</v>
      </c>
    </row>
    <row r="34" spans="1:3" x14ac:dyDescent="0.25">
      <c r="B34" t="s">
        <v>7</v>
      </c>
      <c r="C34" s="4">
        <f t="shared" si="1"/>
        <v>4.9261061375429287E-2</v>
      </c>
    </row>
    <row r="35" spans="1:3" x14ac:dyDescent="0.25">
      <c r="B35" s="24" t="s">
        <v>8</v>
      </c>
      <c r="C35" s="4">
        <f t="shared" si="1"/>
        <v>5.1020360173912642E-2</v>
      </c>
    </row>
    <row r="36" spans="1:3" x14ac:dyDescent="0.25">
      <c r="B36" s="24" t="s">
        <v>9</v>
      </c>
      <c r="C36" s="4">
        <f t="shared" si="1"/>
        <v>5.2909975495170555E-2</v>
      </c>
    </row>
    <row r="37" spans="1:3" x14ac:dyDescent="0.25">
      <c r="B37" s="24" t="s">
        <v>10</v>
      </c>
      <c r="C37" s="4">
        <f t="shared" si="1"/>
        <v>5.4944943632594438E-2</v>
      </c>
    </row>
    <row r="38" spans="1:3" x14ac:dyDescent="0.25">
      <c r="B38" s="24" t="s">
        <v>11</v>
      </c>
      <c r="C38" s="4">
        <f t="shared" si="1"/>
        <v>5.7142706648501997E-2</v>
      </c>
    </row>
    <row r="39" spans="1:3" x14ac:dyDescent="0.25">
      <c r="B39" s="24" t="s">
        <v>12</v>
      </c>
      <c r="C39" s="4">
        <f t="shared" si="1"/>
        <v>5.952361356774695E-2</v>
      </c>
    </row>
    <row r="40" spans="1:3" x14ac:dyDescent="0.25">
      <c r="B40" s="24" t="s">
        <v>13</v>
      </c>
      <c r="C40" s="4">
        <f t="shared" si="1"/>
        <v>6.2111552315242055E-2</v>
      </c>
    </row>
    <row r="41" spans="1:3" x14ac:dyDescent="0.25">
      <c r="B41" s="24" t="s">
        <v>14</v>
      </c>
      <c r="C41" s="4">
        <f t="shared" si="1"/>
        <v>6.4934753996984645E-2</v>
      </c>
    </row>
    <row r="42" spans="1:3" x14ac:dyDescent="0.25">
      <c r="B42" s="24" t="s">
        <v>15</v>
      </c>
      <c r="C42" s="4">
        <f t="shared" si="1"/>
        <v>6.8026826971337995E-2</v>
      </c>
    </row>
    <row r="43" spans="1:3" x14ac:dyDescent="0.25">
      <c r="B43" s="24" t="s">
        <v>16</v>
      </c>
      <c r="C43" s="4">
        <f t="shared" si="1"/>
        <v>7.142810113556948E-2</v>
      </c>
    </row>
    <row r="48" spans="1:3" x14ac:dyDescent="0.25">
      <c r="A48" t="s">
        <v>32</v>
      </c>
    </row>
    <row r="50" spans="2:3" x14ac:dyDescent="0.25">
      <c r="B50" t="s">
        <v>18</v>
      </c>
      <c r="C50" t="s">
        <v>22</v>
      </c>
    </row>
    <row r="51" spans="2:3" x14ac:dyDescent="0.25">
      <c r="B51" s="2" t="s">
        <v>6</v>
      </c>
      <c r="C51" s="5">
        <f>1/C33</f>
        <v>21</v>
      </c>
    </row>
    <row r="52" spans="2:3" x14ac:dyDescent="0.25">
      <c r="B52" s="3" t="s">
        <v>7</v>
      </c>
      <c r="C52" s="5">
        <f t="shared" ref="C52:C61" si="2">1/C34</f>
        <v>20.300009217803531</v>
      </c>
    </row>
    <row r="53" spans="2:3" x14ac:dyDescent="0.25">
      <c r="B53" s="21" t="s">
        <v>8</v>
      </c>
      <c r="C53" s="5">
        <f t="shared" si="2"/>
        <v>19.600018435607058</v>
      </c>
    </row>
    <row r="54" spans="2:3" x14ac:dyDescent="0.25">
      <c r="B54" s="22" t="s">
        <v>9</v>
      </c>
      <c r="C54" s="5">
        <f t="shared" si="2"/>
        <v>18.900027653410586</v>
      </c>
    </row>
    <row r="55" spans="2:3" x14ac:dyDescent="0.25">
      <c r="B55" s="21" t="s">
        <v>10</v>
      </c>
      <c r="C55" s="5">
        <f t="shared" si="2"/>
        <v>18.200036871214117</v>
      </c>
    </row>
    <row r="56" spans="2:3" x14ac:dyDescent="0.25">
      <c r="B56" s="22" t="s">
        <v>11</v>
      </c>
      <c r="C56" s="5">
        <f t="shared" si="2"/>
        <v>17.500046089017648</v>
      </c>
    </row>
    <row r="57" spans="2:3" x14ac:dyDescent="0.25">
      <c r="B57" s="21" t="s">
        <v>12</v>
      </c>
      <c r="C57" s="5">
        <f t="shared" si="2"/>
        <v>16.800055306821175</v>
      </c>
    </row>
    <row r="58" spans="2:3" x14ac:dyDescent="0.25">
      <c r="B58" s="22" t="s">
        <v>13</v>
      </c>
      <c r="C58" s="5">
        <f t="shared" si="2"/>
        <v>16.100064524624702</v>
      </c>
    </row>
    <row r="59" spans="2:3" x14ac:dyDescent="0.25">
      <c r="B59" s="21" t="s">
        <v>14</v>
      </c>
      <c r="C59" s="5">
        <f t="shared" si="2"/>
        <v>15.400073742428233</v>
      </c>
    </row>
    <row r="60" spans="2:3" x14ac:dyDescent="0.25">
      <c r="B60" s="22" t="s">
        <v>15</v>
      </c>
      <c r="C60" s="5">
        <f t="shared" si="2"/>
        <v>14.700082960231761</v>
      </c>
    </row>
    <row r="61" spans="2:3" ht="15.75" thickBot="1" x14ac:dyDescent="0.3">
      <c r="B61" s="23" t="s">
        <v>16</v>
      </c>
      <c r="C61" s="5">
        <f t="shared" si="2"/>
        <v>14.000092178035292</v>
      </c>
    </row>
  </sheetData>
  <mergeCells count="1">
    <mergeCell ref="A1:L1"/>
  </mergeCells>
  <phoneticPr fontId="1" type="noConversion"/>
  <pageMargins left="0.7" right="0.7" top="0.75" bottom="0.75" header="0.3" footer="0.3"/>
  <pageSetup paperSize="9" scale="74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Filtenborg, Martin [COMRES/SOL/AAR]</dc:creator>
  <cp:lastModifiedBy>Filtenborg, Martin [COMRES/SOL/AAR]</cp:lastModifiedBy>
  <cp:lastPrinted>2020-01-22T07:37:35Z</cp:lastPrinted>
  <dcterms:created xsi:type="dcterms:W3CDTF">2020-01-22T06:40:32Z</dcterms:created>
  <dcterms:modified xsi:type="dcterms:W3CDTF">2020-01-23T11:47:36Z</dcterms:modified>
</cp:coreProperties>
</file>